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10_meble EC i ESA\3 WZ\"/>
    </mc:Choice>
  </mc:AlternateContent>
  <bookViews>
    <workbookView xWindow="0" yWindow="0" windowWidth="28800" windowHeight="13500" tabRatio="730"/>
  </bookViews>
  <sheets>
    <sheet name="Zał. 1.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 l="1"/>
  <c r="F24" i="1"/>
  <c r="F25" i="1"/>
  <c r="F26" i="1"/>
  <c r="F28" i="1"/>
  <c r="F29" i="1"/>
  <c r="F30" i="1"/>
  <c r="F22" i="1"/>
  <c r="F31" i="1" l="1"/>
  <c r="C18" i="1" s="1"/>
  <c r="A1" i="2" s="1"/>
  <c r="A13" i="2" l="1"/>
  <c r="A3" i="2"/>
  <c r="A4" i="2" s="1"/>
  <c r="A11" i="2"/>
  <c r="J11" i="2" s="1"/>
  <c r="D4" i="2" l="1"/>
  <c r="F4" i="2"/>
  <c r="G4" i="2"/>
  <c r="E4" i="2"/>
  <c r="C4" i="2"/>
  <c r="H4" i="2"/>
  <c r="E3" i="2"/>
  <c r="D3" i="2"/>
  <c r="F3" i="2"/>
  <c r="C3" i="2"/>
  <c r="A5" i="2"/>
  <c r="C5" i="2" l="1"/>
  <c r="D5" i="2"/>
  <c r="F5" i="2"/>
  <c r="E5" i="2"/>
  <c r="A6" i="2"/>
  <c r="J3" i="2"/>
  <c r="J4" i="2"/>
  <c r="D6" i="2" l="1"/>
  <c r="C6" i="2"/>
  <c r="E6" i="2"/>
  <c r="F6" i="2"/>
  <c r="A7" i="2"/>
  <c r="J5" i="2"/>
  <c r="C7" i="2" l="1"/>
  <c r="H7" i="2"/>
  <c r="D7" i="2"/>
  <c r="F7" i="2"/>
  <c r="G7" i="2"/>
  <c r="E7" i="2"/>
  <c r="A8" i="2"/>
  <c r="J6" i="2"/>
  <c r="C8" i="2" l="1"/>
  <c r="D8" i="2"/>
  <c r="F8" i="2"/>
  <c r="E8" i="2"/>
  <c r="A9" i="2"/>
  <c r="J7" i="2"/>
  <c r="C9" i="2" l="1"/>
  <c r="F9" i="2"/>
  <c r="D9" i="2"/>
  <c r="A10" i="2"/>
  <c r="E9" i="2" s="1"/>
  <c r="J8" i="2"/>
  <c r="F10" i="2" l="1"/>
  <c r="E10" i="2"/>
  <c r="G10" i="2"/>
  <c r="H10" i="2"/>
  <c r="C10" i="2"/>
  <c r="D10" i="2"/>
  <c r="J9" i="2"/>
  <c r="J10" i="2" l="1"/>
  <c r="E13" i="2" s="1"/>
  <c r="C19" i="1" s="1"/>
</calcChain>
</file>

<file path=xl/sharedStrings.xml><?xml version="1.0" encoding="utf-8"?>
<sst xmlns="http://schemas.openxmlformats.org/spreadsheetml/2006/main" count="39" uniqueCount="35">
  <si>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</si>
  <si>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</si>
  <si>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</si>
  <si>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</si>
  <si>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</si>
  <si>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</si>
  <si>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</si>
  <si>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Składam(y) ofertę na wykonanie zamówienia, którego przedmiotem jest:</t>
  </si>
  <si>
    <t>Oferujemy wykonanie zamówienia zgodnie z opisem przedmiotu zamówienia: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</si>
  <si>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</si>
  <si>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</si>
  <si>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</si>
  <si>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</si>
  <si>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</si>
  <si>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</si>
  <si>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</si>
  <si>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ŁĄCZNA CENA NETTO OFERTY:</t>
  </si>
  <si>
    <t>ILOŚĆ</t>
  </si>
  <si>
    <t>CENA JEDNOSTKOWA NETTO W PLN</t>
  </si>
  <si>
    <t>ŁĄCZNA WARTOŚĆ  NETTO  PLN DANEJ POZYCJI</t>
  </si>
  <si>
    <t xml:space="preserve">NAZWA PRZEDMIOTU </t>
  </si>
  <si>
    <t>oznaczenie sprawy:  1400/DW00/ZL/KZ/2021/0000025262</t>
  </si>
  <si>
    <t>Zakup mebli biurowych dla Enea Centrum sp. z o.o. oraz Enea S.A. (produkcja, dostawa i montaż)</t>
  </si>
  <si>
    <t>ŁĄCZNA CENA NETTO OFERTY DLA ZADANIA 3:</t>
  </si>
  <si>
    <t xml:space="preserve">CENA NETTO SŁOWNIE DLA ZADANIA 3: </t>
  </si>
  <si>
    <t>Fotel obrotowy pracowniczy</t>
  </si>
  <si>
    <t>Biurko pracownicze</t>
  </si>
  <si>
    <t>Szafa aktowa 5OH x 80 X 40</t>
  </si>
  <si>
    <t>Kontener podbiurkowy</t>
  </si>
  <si>
    <t>Krzesło konferencyjne</t>
  </si>
  <si>
    <t>Stolik kawowy</t>
  </si>
  <si>
    <t xml:space="preserve">Fotel </t>
  </si>
  <si>
    <t>Sofa</t>
  </si>
  <si>
    <t>Stół konferencyjny</t>
  </si>
  <si>
    <t>ZAŁĄCZNIK NR 3 - FORMULARZ OFERTY DLA ZADANIA 3 - Zakup mebli biurowych dla Enea S.A. (produkcja, dostawa i montaż)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</si>
</sst>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90" zoomScaleNormal="90" workbookViewId="0">
      <selection activeCell="E31" sqref="E31"/>
    </sheetView>
  </sheetViews>
  <sheetFormatPr defaultColWidth="9.140625" defaultRowHeight="14.25" x14ac:dyDescent="0.2"/>
  <cols>
    <col min="1" max="1" width="9.140625" style="2"/>
    <col min="2" max="2" width="20.85546875" style="2" customWidth="1"/>
    <col min="3" max="3" width="69.28515625" style="2" customWidth="1"/>
    <col min="4" max="4" width="14.28515625" style="2" customWidth="1"/>
    <col min="5" max="6" width="25.5703125" style="2" customWidth="1"/>
    <col min="7" max="16384" width="9.140625" style="2"/>
  </cols>
  <sheetData>
    <row r="1" spans="2:9" x14ac:dyDescent="0.2">
      <c r="B1" s="1" t="s">
        <v>21</v>
      </c>
    </row>
    <row r="2" spans="2:9" ht="25.5" customHeight="1" x14ac:dyDescent="0.2">
      <c r="B2" s="36"/>
      <c r="C2" s="37"/>
      <c r="D2" s="37"/>
      <c r="E2" s="37"/>
      <c r="F2" s="37"/>
    </row>
    <row r="3" spans="2:9" ht="35.25" customHeight="1" x14ac:dyDescent="0.2">
      <c r="B3" s="44" t="s">
        <v>34</v>
      </c>
      <c r="C3" s="44"/>
      <c r="D3" s="44"/>
      <c r="E3" s="44"/>
      <c r="F3" s="44"/>
      <c r="G3" s="3"/>
      <c r="H3" s="3"/>
      <c r="I3" s="4"/>
    </row>
    <row r="5" spans="2:9" ht="60" customHeight="1" x14ac:dyDescent="0.2">
      <c r="B5" s="45"/>
      <c r="C5" s="45"/>
      <c r="D5" s="45"/>
      <c r="E5" s="45"/>
      <c r="F5" s="45"/>
    </row>
    <row r="6" spans="2:9" x14ac:dyDescent="0.2">
      <c r="C6" s="2" t="s">
        <v>0</v>
      </c>
    </row>
    <row r="8" spans="2:9" x14ac:dyDescent="0.2">
      <c r="B8" s="1" t="s">
        <v>4</v>
      </c>
    </row>
    <row r="9" spans="2:9" ht="30" customHeight="1" x14ac:dyDescent="0.2">
      <c r="B9" s="45"/>
      <c r="C9" s="45"/>
      <c r="D9" s="45"/>
      <c r="E9" s="45"/>
      <c r="F9" s="45"/>
    </row>
    <row r="11" spans="2:9" x14ac:dyDescent="0.2">
      <c r="B11" s="1" t="s">
        <v>5</v>
      </c>
    </row>
    <row r="12" spans="2:9" ht="40.5" customHeight="1" x14ac:dyDescent="0.2">
      <c r="B12" s="45"/>
      <c r="C12" s="45"/>
      <c r="D12" s="45"/>
      <c r="E12" s="45"/>
      <c r="F12" s="45"/>
    </row>
    <row r="14" spans="2:9" x14ac:dyDescent="0.2">
      <c r="B14" s="1" t="s">
        <v>7</v>
      </c>
    </row>
    <row r="15" spans="2:9" ht="45" customHeight="1" x14ac:dyDescent="0.2">
      <c r="B15" s="46" t="s">
        <v>22</v>
      </c>
      <c r="C15" s="46"/>
      <c r="D15" s="46"/>
      <c r="E15" s="46"/>
      <c r="F15" s="46"/>
    </row>
    <row r="16" spans="2:9" ht="26.25" customHeight="1" x14ac:dyDescent="0.2">
      <c r="B16" s="9"/>
      <c r="C16" s="9"/>
      <c r="D16" s="9"/>
    </row>
    <row r="17" spans="2:8" x14ac:dyDescent="0.2">
      <c r="B17" s="6" t="s">
        <v>8</v>
      </c>
      <c r="C17" s="9"/>
      <c r="D17" s="9"/>
    </row>
    <row r="18" spans="2:8" ht="51.75" customHeight="1" x14ac:dyDescent="0.2">
      <c r="B18" s="10" t="s">
        <v>23</v>
      </c>
      <c r="C18" s="47">
        <f>SUM(F31)</f>
        <v>0</v>
      </c>
      <c r="D18" s="47"/>
      <c r="E18" s="47"/>
      <c r="F18" s="47"/>
      <c r="G18" s="11"/>
      <c r="H18" s="11"/>
    </row>
    <row r="19" spans="2:8" ht="45" customHeight="1" x14ac:dyDescent="0.2">
      <c r="B19" s="10" t="s">
        <v>24</v>
      </c>
      <c r="C19" s="48" t="str">
        <f>Arkusz2!E13</f>
        <v>zł 0/100</v>
      </c>
      <c r="D19" s="48"/>
      <c r="E19" s="48"/>
      <c r="F19" s="48"/>
      <c r="G19" s="13"/>
      <c r="H19" s="13"/>
    </row>
    <row r="20" spans="2:8" ht="27" customHeight="1" x14ac:dyDescent="0.2">
      <c r="B20" s="9"/>
      <c r="C20" s="9"/>
      <c r="D20" s="9"/>
    </row>
    <row r="21" spans="2:8" ht="42.75" x14ac:dyDescent="0.2">
      <c r="B21" s="30" t="s">
        <v>6</v>
      </c>
      <c r="C21" s="30" t="s">
        <v>20</v>
      </c>
      <c r="D21" s="30" t="s">
        <v>17</v>
      </c>
      <c r="E21" s="30" t="s">
        <v>18</v>
      </c>
      <c r="F21" s="30" t="s">
        <v>19</v>
      </c>
    </row>
    <row r="22" spans="2:8" x14ac:dyDescent="0.2">
      <c r="B22" s="30">
        <v>1</v>
      </c>
      <c r="C22" s="33" t="s">
        <v>26</v>
      </c>
      <c r="D22" s="38">
        <v>58</v>
      </c>
      <c r="E22" s="17"/>
      <c r="F22" s="18">
        <f>ROUND((D22*E22),2)</f>
        <v>0</v>
      </c>
    </row>
    <row r="23" spans="2:8" x14ac:dyDescent="0.2">
      <c r="B23" s="30">
        <v>2</v>
      </c>
      <c r="C23" s="33" t="s">
        <v>25</v>
      </c>
      <c r="D23" s="38">
        <v>58</v>
      </c>
      <c r="E23" s="17"/>
      <c r="F23" s="18">
        <f t="shared" ref="F23:F30" si="0">ROUND((D23*E23),2)</f>
        <v>0</v>
      </c>
    </row>
    <row r="24" spans="2:8" x14ac:dyDescent="0.2">
      <c r="B24" s="30">
        <v>3</v>
      </c>
      <c r="C24" s="33" t="s">
        <v>27</v>
      </c>
      <c r="D24" s="38">
        <v>10</v>
      </c>
      <c r="E24" s="17"/>
      <c r="F24" s="18">
        <f t="shared" si="0"/>
        <v>0</v>
      </c>
    </row>
    <row r="25" spans="2:8" x14ac:dyDescent="0.2">
      <c r="B25" s="30">
        <v>4</v>
      </c>
      <c r="C25" s="33" t="s">
        <v>28</v>
      </c>
      <c r="D25" s="38">
        <v>58</v>
      </c>
      <c r="E25" s="17"/>
      <c r="F25" s="18">
        <f t="shared" si="0"/>
        <v>0</v>
      </c>
    </row>
    <row r="26" spans="2:8" x14ac:dyDescent="0.2">
      <c r="B26" s="30">
        <v>5</v>
      </c>
      <c r="C26" s="33" t="s">
        <v>29</v>
      </c>
      <c r="D26" s="38">
        <v>16</v>
      </c>
      <c r="E26" s="17"/>
      <c r="F26" s="18">
        <f t="shared" si="0"/>
        <v>0</v>
      </c>
    </row>
    <row r="27" spans="2:8" x14ac:dyDescent="0.2">
      <c r="B27" s="30">
        <v>6</v>
      </c>
      <c r="C27" s="34" t="s">
        <v>33</v>
      </c>
      <c r="D27" s="38">
        <v>10</v>
      </c>
      <c r="E27" s="17"/>
      <c r="F27" s="18">
        <f t="shared" si="0"/>
        <v>0</v>
      </c>
    </row>
    <row r="28" spans="2:8" x14ac:dyDescent="0.2">
      <c r="B28" s="30">
        <v>7</v>
      </c>
      <c r="C28" s="33" t="s">
        <v>30</v>
      </c>
      <c r="D28" s="38">
        <v>2</v>
      </c>
      <c r="E28" s="17"/>
      <c r="F28" s="18">
        <f t="shared" si="0"/>
        <v>0</v>
      </c>
    </row>
    <row r="29" spans="2:8" x14ac:dyDescent="0.2">
      <c r="B29" s="30">
        <v>8</v>
      </c>
      <c r="C29" s="33" t="s">
        <v>31</v>
      </c>
      <c r="D29" s="38">
        <v>4</v>
      </c>
      <c r="E29" s="17"/>
      <c r="F29" s="18">
        <f t="shared" si="0"/>
        <v>0</v>
      </c>
    </row>
    <row r="30" spans="2:8" x14ac:dyDescent="0.2">
      <c r="B30" s="30">
        <v>9</v>
      </c>
      <c r="C30" s="33" t="s">
        <v>32</v>
      </c>
      <c r="D30" s="38">
        <v>2</v>
      </c>
      <c r="E30" s="17"/>
      <c r="F30" s="18">
        <f t="shared" si="0"/>
        <v>0</v>
      </c>
    </row>
    <row r="31" spans="2:8" ht="28.5" x14ac:dyDescent="0.2">
      <c r="B31" s="31"/>
      <c r="C31" s="31"/>
      <c r="D31" s="32"/>
      <c r="E31" s="35" t="s">
        <v>16</v>
      </c>
      <c r="F31" s="18">
        <f>SUM(F22:F30)</f>
        <v>0</v>
      </c>
    </row>
    <row r="32" spans="2:8" x14ac:dyDescent="0.2">
      <c r="B32" s="14"/>
      <c r="C32" s="15"/>
      <c r="D32" s="16"/>
    </row>
    <row r="33" spans="1:6" x14ac:dyDescent="0.2">
      <c r="B33" s="39" t="s">
        <v>9</v>
      </c>
      <c r="C33" s="7"/>
    </row>
    <row r="35" spans="1:6" ht="65.25" customHeight="1" x14ac:dyDescent="0.2">
      <c r="A35" s="5" t="s">
        <v>1</v>
      </c>
      <c r="B35" s="13"/>
      <c r="C35" s="12"/>
      <c r="D35" s="40"/>
      <c r="E35" s="41"/>
      <c r="F35" s="42"/>
    </row>
    <row r="36" spans="1:6" ht="22.5" customHeight="1" x14ac:dyDescent="0.2">
      <c r="A36" s="8"/>
      <c r="B36" s="13"/>
      <c r="C36" s="29" t="s">
        <v>2</v>
      </c>
      <c r="D36" s="43" t="s">
        <v>3</v>
      </c>
      <c r="E36" s="43"/>
      <c r="F36" s="43"/>
    </row>
  </sheetData>
  <protectedRanges>
    <protectedRange sqref="B5:D5 B9:D9 B12:D12 F31 A35 E22:F30" name="Rozstęp1"/>
    <protectedRange sqref="B35:F35" name="Rozstęp1_2"/>
    <protectedRange sqref="C19:D19" name="Rozstęp1_1_1"/>
  </protectedRanges>
  <mergeCells count="9">
    <mergeCell ref="D35:F35"/>
    <mergeCell ref="D36:F36"/>
    <mergeCell ref="B3:F3"/>
    <mergeCell ref="B5:F5"/>
    <mergeCell ref="B9:F9"/>
    <mergeCell ref="B12:F12"/>
    <mergeCell ref="B15:F15"/>
    <mergeCell ref="C18:F18"/>
    <mergeCell ref="C19:F19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A2" sqref="A2"/>
    </sheetView>
  </sheetViews>
  <sheetFormatPr defaultColWidth="9.140625" defaultRowHeight="12.75" x14ac:dyDescent="0.2"/>
  <cols>
    <col min="1" max="1" width="12.7109375" style="20" bestFit="1" customWidth="1"/>
    <col min="2" max="2" width="9.140625" style="20"/>
    <col min="3" max="4" width="3.5703125" style="20" bestFit="1" customWidth="1"/>
    <col min="5" max="10" width="20.7109375" style="20" customWidth="1"/>
    <col min="11" max="16384" width="9.140625" style="20"/>
  </cols>
  <sheetData>
    <row r="1" spans="1:10" x14ac:dyDescent="0.2">
      <c r="A1" s="19">
        <f>'Zał. 1.'!C18</f>
        <v>0</v>
      </c>
      <c r="G1" s="49" t="s">
        <v>10</v>
      </c>
      <c r="H1" s="49"/>
    </row>
    <row r="2" spans="1:10" x14ac:dyDescent="0.2">
      <c r="A2" s="21"/>
      <c r="C2" s="22" t="s">
        <v>11</v>
      </c>
      <c r="D2" s="23" t="s">
        <v>12</v>
      </c>
      <c r="E2" s="22" t="s">
        <v>11</v>
      </c>
      <c r="F2" s="23" t="s">
        <v>12</v>
      </c>
      <c r="G2" s="22" t="s">
        <v>11</v>
      </c>
      <c r="H2" s="23" t="s">
        <v>12</v>
      </c>
      <c r="I2" s="24" t="s">
        <v>13</v>
      </c>
      <c r="J2" s="25" t="s">
        <v>14</v>
      </c>
    </row>
    <row r="3" spans="1:10" x14ac:dyDescent="0.2">
      <c r="A3" s="20">
        <f>INT(A$1/10000000)</f>
        <v>0</v>
      </c>
      <c r="C3" s="26">
        <f t="shared" ref="C3:C10" si="0">IF(AND(A3&gt;=0,A3&lt;=5),1,0)</f>
        <v>1</v>
      </c>
      <c r="D3" s="26">
        <f t="shared" ref="D3:D10" si="1">IF(AND(A3&gt;=6,A3&lt;=9),1,0)</f>
        <v>0</v>
      </c>
      <c r="E3" s="27" t="str">
        <f>IF(A3=0,"",IF(A3=1,IF(A4=0,"dziesięć milionów ",""),IF(A3=2,"dwadzieścia ",IF(A3=3,"trzydzieści ",IF(A3=4,"czterdzieści ",IF(A3=5,"pięćdziesiąt ",""))))))</f>
        <v/>
      </c>
      <c r="F3" s="27" t="str">
        <f>IF(A3=6,"sześćdziesiąt ",IF(A3=7,"siedemdziesiąt ",IF(A3=8,"osiemdziesiąt ",IF(A3=9,"dziewięćdziesiąt ",""))))</f>
        <v/>
      </c>
      <c r="J3" s="27" t="str">
        <f>IF(C3,E3&amp;I3,IF(D3,F3&amp;I3,""))</f>
        <v/>
      </c>
    </row>
    <row r="4" spans="1:10" x14ac:dyDescent="0.2">
      <c r="A4" s="21">
        <f>INT(A$1/1000000)-A3*10</f>
        <v>0</v>
      </c>
      <c r="C4" s="26">
        <f t="shared" si="0"/>
        <v>1</v>
      </c>
      <c r="D4" s="26">
        <f t="shared" si="1"/>
        <v>0</v>
      </c>
      <c r="E4" s="27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7" t="str">
        <f>IF(A4=6,"sześć milionów ",IF(A4=7,"siedem milionów ",IF(A4=8,"osiem milionów ",IF(A4=9,"dziewięć milionów ",""))))</f>
        <v/>
      </c>
      <c r="G4" s="27" t="str">
        <f>IF(A4=0,"",IF(A4=1,"jedenaście milionów ",IF(A4=2,"dwanaście milionów ",IF(A4=3,"trzynaście milionów ",IF(A4=4,"czternaście milionów ",IF(A4=5,"piętnaście milionów ",""))))))</f>
        <v/>
      </c>
      <c r="H4" s="27" t="str">
        <f>IF(A4=6,"szesnaście milionów ",IF(A4=7,"siedemnaście milionów ",IF(A4=8,"osiemnaście milionów ",IF(A4=9,"dziewiętnaście milionów ",""))))</f>
        <v/>
      </c>
      <c r="J4" s="27" t="str">
        <f>IF(A3=1,IF(C4,G4,IF(D4,H4)),IF(C4,E4,IF(D4,F4,"")))</f>
        <v/>
      </c>
    </row>
    <row r="5" spans="1:10" x14ac:dyDescent="0.2">
      <c r="A5" s="20">
        <f>INT(A$1/100000)-10*A4-100*A3</f>
        <v>0</v>
      </c>
      <c r="C5" s="26">
        <f t="shared" si="0"/>
        <v>1</v>
      </c>
      <c r="D5" s="26">
        <f t="shared" si="1"/>
        <v>0</v>
      </c>
      <c r="E5" s="27" t="str">
        <f>IF(A5=0,"",IF(A5=1,"sto ",IF(A5=2,"dwieście ",IF(A5=3,"trzysta ",IF(A5=4,"czterysta ",IF(A5=5,"pięćset ",""))))))</f>
        <v/>
      </c>
      <c r="F5" s="27" t="str">
        <f>IF(A5=6,"sześćset ",IF(A5=7,"siedemset ",IF(A5=8,"osiemset ",IF(A5=9,"dziewięćset ",""))))</f>
        <v/>
      </c>
      <c r="J5" s="27" t="str">
        <f>IF(C5,E5&amp;I5,IF(D5,F5&amp;I5,""))</f>
        <v/>
      </c>
    </row>
    <row r="6" spans="1:10" x14ac:dyDescent="0.2">
      <c r="A6" s="20">
        <f>INT(A$1/10000)-10*A5-100*A4-1000*A3</f>
        <v>0</v>
      </c>
      <c r="C6" s="26">
        <f t="shared" si="0"/>
        <v>1</v>
      </c>
      <c r="D6" s="26">
        <f t="shared" si="1"/>
        <v>0</v>
      </c>
      <c r="E6" s="27" t="str">
        <f>IF(A6=0,"",IF(A6=1,IF(A7=0,"dziesięć tysięcy ",""),IF(A6=2,"dwadzieścia ",IF(A6=3,"trzydzieści ",IF(A6=4,"czterdzieści ",IF(A6=5,"pięćdziesiąt ",""))))))</f>
        <v/>
      </c>
      <c r="F6" s="27" t="str">
        <f>IF(A6=6,"sześćdziesiąt ",IF(A6=7,"siedemdziesiąt ",IF(A6=8,"osiemdziesiąt ",IF(A6=9,"dziewięćdziesiąt ",""))))</f>
        <v/>
      </c>
      <c r="J6" s="27" t="str">
        <f>IF(C6,E6&amp;I6,IF(D6,F6&amp;I6,""))</f>
        <v/>
      </c>
    </row>
    <row r="7" spans="1:10" x14ac:dyDescent="0.2">
      <c r="A7" s="21">
        <f>INT(A$1/1000)-10*A6-100*A5-1000*A4-10000*A3</f>
        <v>0</v>
      </c>
      <c r="C7" s="26">
        <f t="shared" si="0"/>
        <v>1</v>
      </c>
      <c r="D7" s="26">
        <f t="shared" si="1"/>
        <v>0</v>
      </c>
      <c r="E7" s="27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7" t="str">
        <f>IF(A7=6,"sześć tysięcy ",IF(A7=7,"siedem tysięcy ",IF(A7=8,"osiem tysięcy ",IF(A7=9,"dziewięć tysięcy ",""))))</f>
        <v/>
      </c>
      <c r="G7" s="27" t="str">
        <f>IF(A7=0,"",IF(A7=1,"jedenaście tysięcy ",IF(A7=2,"dwanaście tysięcy ",IF(A7=3,"trzynaście tysięcy ",IF(A7=4,"czternaście tysięcy ",IF(A7=5,"piętnaście tysięcy ",""))))))</f>
        <v/>
      </c>
      <c r="H7" s="27" t="str">
        <f>IF(A7=6,"szesnaście tysięcy ",IF(A7=7,"siedemnaście tysięcy ",IF(A7=8,"osiemnaście tysięcy ",IF(A7=9,"dziewiętnaście tysięcy ",""))))</f>
        <v/>
      </c>
      <c r="J7" s="27" t="str">
        <f>IF(A6=1,IF(C7,G7,IF(D7,H7)),IF(C7,E7,IF(D7,F7,"")))</f>
        <v/>
      </c>
    </row>
    <row r="8" spans="1:10" x14ac:dyDescent="0.2">
      <c r="A8" s="20">
        <f>INT(A$1/100)-10*A7-100*A6-1000*A5-10000*A4-100000*A3</f>
        <v>0</v>
      </c>
      <c r="C8" s="26">
        <f t="shared" si="0"/>
        <v>1</v>
      </c>
      <c r="D8" s="26">
        <f t="shared" si="1"/>
        <v>0</v>
      </c>
      <c r="E8" s="27" t="str">
        <f>IF(A8=0,"",IF(A8=1,"sto ",IF(A8=2,"dwieście ",IF(A8=3,"trzysta ",IF(A8=4,"czterysta ",IF(A8=5,"pięćset ",""))))))</f>
        <v/>
      </c>
      <c r="F8" s="27" t="str">
        <f>IF(A8=6,"sześćset ",IF(A8=7,"siedemset ",IF(A8=8,"osiemset ",IF(A8=9,"dziewięćset ",""))))</f>
        <v/>
      </c>
      <c r="J8" s="27" t="str">
        <f>IF(C8,E8&amp;I8,IF(D8,F8&amp;I8,""))</f>
        <v/>
      </c>
    </row>
    <row r="9" spans="1:10" x14ac:dyDescent="0.2">
      <c r="A9" s="20">
        <f>INT(A$1/10)-10*A8-100*A7-1000*A6-10000*A5-100000*A4-1000000*A3</f>
        <v>0</v>
      </c>
      <c r="C9" s="26">
        <f t="shared" si="0"/>
        <v>1</v>
      </c>
      <c r="D9" s="26">
        <f t="shared" si="1"/>
        <v>0</v>
      </c>
      <c r="E9" s="27" t="str">
        <f>IF(A9=0,"",IF(A9=1,IF(A10=0,"dziesięć ",""),IF(A9=2,"dwadzieścia ",IF(A9=3,"trzydzieści ",IF(A9=4,"czterdzieści ",IF(A9=5,"pięćdziesiąt ",""))))))</f>
        <v/>
      </c>
      <c r="F9" s="27" t="str">
        <f>IF(A9=6,"sześćdziesiąt ",IF(A9=7,"siedemdziesiąt ",IF(A9=8,"osiemdziesiąt ",IF(A9=9,"dziewięćdziesiąt ",""))))</f>
        <v/>
      </c>
      <c r="J9" s="27" t="str">
        <f>IF(C9,E9&amp;I9,IF(D9,F9&amp;I9,""))</f>
        <v/>
      </c>
    </row>
    <row r="10" spans="1:10" x14ac:dyDescent="0.2">
      <c r="A10" s="21">
        <f>INT(A$1)-10*A9-100*A8-1000*A7-10000*A6-100000*A5-1000000*A4-10000000*A3</f>
        <v>0</v>
      </c>
      <c r="C10" s="26">
        <f t="shared" si="0"/>
        <v>1</v>
      </c>
      <c r="D10" s="26">
        <f t="shared" si="1"/>
        <v>0</v>
      </c>
      <c r="E10" s="27" t="str">
        <f>IF(A10=0,"",IF(A10=1,"jeden ",IF(A10=2,"dwa ",IF(A10=3,"trzy ",IF(A10=4,"cztery ",IF(A10=5,"pięć ",""))))))</f>
        <v/>
      </c>
      <c r="F10" s="27" t="str">
        <f>IF(A10=6,"sześć ",IF(A10=7,"siedem ",IF(A10=8,"osiem ",IF(A10=9,"dziewięć ",""))))</f>
        <v/>
      </c>
      <c r="G10" s="27" t="str">
        <f>IF(A10=0,"",IF(A10=1,"jedenaście ",IF(A10=2,"dwanaście ",IF(A10=3,"trzynaście ",IF(A10=4,"czternaście ",IF(A10=5,"piętnaście ",""))))))</f>
        <v/>
      </c>
      <c r="H10" s="27" t="str">
        <f>IF(A10=6,"szesnaście ",IF(A10=7,"siedemnaście ",IF(A10=8,"osiemnaście ",IF(A10=9,"dziewiętnaście ",""))))</f>
        <v/>
      </c>
      <c r="J10" s="27" t="str">
        <f>IF(A9=1,IF(C10,G10,IF(D10,H10)),IF(C10,E10,IF(D10,F10,"")))</f>
        <v/>
      </c>
    </row>
    <row r="11" spans="1:10" x14ac:dyDescent="0.2">
      <c r="A11" s="28">
        <f>ROUND((A1-TRUNC(A1,0))*100,0)</f>
        <v>0</v>
      </c>
      <c r="J11" s="27" t="str">
        <f>"zł "&amp;A11&amp;"/100"</f>
        <v>zł 0/100</v>
      </c>
    </row>
    <row r="12" spans="1:10" x14ac:dyDescent="0.2">
      <c r="E12" s="25" t="s">
        <v>15</v>
      </c>
    </row>
    <row r="13" spans="1:10" x14ac:dyDescent="0.2">
      <c r="A13" s="19">
        <f>TRUNC(A1,1)</f>
        <v>0</v>
      </c>
      <c r="E13" s="27" t="str">
        <f>J3&amp;J4&amp;J5&amp;J6&amp;J7&amp;J8&amp;J9&amp;J10&amp;J11</f>
        <v>zł 0/100</v>
      </c>
      <c r="F13" s="27"/>
      <c r="G13" s="27"/>
      <c r="H13" s="27"/>
      <c r="I13" s="27"/>
      <c r="J13" s="27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1.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2021-04-21T09:24:56Z</dcterms:modified>
</cp:coreProperties>
</file>